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https://cenia.sharepoint.com/sites/Narex/Sdilene dokumenty/General/Zakázky a nákupy/Úklid/Úklid CENIA/"/>
    </mc:Choice>
  </mc:AlternateContent>
  <xr:revisionPtr revIDLastSave="149" documentId="14_{FEFBD49A-2B87-4C14-8274-4C81EF2E55E2}" xr6:coauthVersionLast="47" xr6:coauthVersionMax="47" xr10:uidLastSave="{E66D1F56-C8B1-45BB-9C41-8A4D32A496C2}"/>
  <workbookProtection workbookAlgorithmName="SHA-512" workbookHashValue="eyNKrZzTRHrOVYa8AfT5hmKzSRh+HEZ4fUBSy+L1lJ8mJ02vMP9xJ0ZpTZEcSY7x7gHxAAv/vwoAB6C4k7PRQw==" workbookSaltValue="6420rVYHBmL6CGoMzzODaw==" workbookSpinCount="100000" lockStructure="1"/>
  <bookViews>
    <workbookView xWindow="-110" yWindow="-110" windowWidth="19420" windowHeight="10420" firstSheet="3" activeTab="5" xr2:uid="{00000000-000D-0000-FFFF-FFFF00000000}"/>
  </bookViews>
  <sheets>
    <sheet name="1. NABÍDKOVÝ LIST" sheetId="2" r:id="rId1"/>
    <sheet name="2. CELKOVÁ VÝMĚRA PLOCH" sheetId="1" r:id="rId2"/>
    <sheet name="3. BĚŽNÝ ÚKLID (BÚ)" sheetId="3" r:id="rId3"/>
    <sheet name="4. NACENĚNÍ BÚ" sheetId="8" r:id="rId4"/>
    <sheet name="5. NEPRAVIDELNÝ ÚKLID" sheetId="7" r:id="rId5"/>
    <sheet name="6. HYGIENICKÉ PROSTŘEDKY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7" l="1"/>
  <c r="E6" i="7"/>
  <c r="E7" i="7"/>
  <c r="E8" i="7"/>
  <c r="E9" i="7"/>
  <c r="E5" i="7"/>
  <c r="E4" i="7"/>
  <c r="D16" i="6"/>
  <c r="C9" i="2" s="1"/>
  <c r="G14" i="8"/>
  <c r="I14" i="8" s="1"/>
  <c r="J14" i="8" s="1"/>
  <c r="D13" i="8"/>
  <c r="C20" i="1"/>
  <c r="D11" i="8"/>
  <c r="G12" i="8"/>
  <c r="I12" i="8" s="1"/>
  <c r="J12" i="8" s="1"/>
  <c r="D7" i="8"/>
  <c r="D6" i="8"/>
  <c r="C17" i="1"/>
  <c r="D15" i="8"/>
  <c r="D9" i="8"/>
  <c r="G15" i="8"/>
  <c r="I15" i="8" s="1"/>
  <c r="J15" i="8" s="1"/>
  <c r="G7" i="8"/>
  <c r="I7" i="8" s="1"/>
  <c r="J7" i="8" s="1"/>
  <c r="G8" i="8"/>
  <c r="I8" i="8" s="1"/>
  <c r="J8" i="8" s="1"/>
  <c r="G9" i="8"/>
  <c r="I9" i="8" s="1"/>
  <c r="J9" i="8" s="1"/>
  <c r="G10" i="8"/>
  <c r="I10" i="8" s="1"/>
  <c r="J10" i="8" s="1"/>
  <c r="G11" i="8"/>
  <c r="I11" i="8" s="1"/>
  <c r="J11" i="8" s="1"/>
  <c r="G13" i="8"/>
  <c r="I13" i="8" s="1"/>
  <c r="J13" i="8" s="1"/>
  <c r="G6" i="8"/>
  <c r="I6" i="8" s="1"/>
  <c r="J6" i="8" s="1"/>
  <c r="D10" i="1"/>
  <c r="C30" i="1" s="1"/>
  <c r="C10" i="1"/>
  <c r="C29" i="1" s="1"/>
  <c r="C21" i="1"/>
  <c r="C19" i="1"/>
  <c r="C22" i="1"/>
  <c r="C18" i="1"/>
  <c r="B8" i="1"/>
  <c r="B7" i="1"/>
  <c r="B6" i="1"/>
  <c r="B10" i="1" l="1"/>
  <c r="C32" i="1"/>
  <c r="E11" i="7"/>
  <c r="C7" i="2" s="1"/>
  <c r="D19" i="8"/>
  <c r="J19" i="8"/>
  <c r="C5" i="2" s="1"/>
  <c r="C26" i="1"/>
</calcChain>
</file>

<file path=xl/sharedStrings.xml><?xml version="1.0" encoding="utf-8"?>
<sst xmlns="http://schemas.openxmlformats.org/spreadsheetml/2006/main" count="203" uniqueCount="146">
  <si>
    <t>NABÍDKOVÝ LIST k VZ "Čistící a úklidové služby"</t>
  </si>
  <si>
    <t>Nabídka vychází z celkové výměry ploch, popisu prací a seznamu referenčních hyg. prostředků</t>
  </si>
  <si>
    <t>Běžný úklid (bez DPH v Kč)</t>
  </si>
  <si>
    <t>Nepravidelný úklid (bez DPH v Kč)</t>
  </si>
  <si>
    <t>Hygienické prostředky (bez DPH v Kč)</t>
  </si>
  <si>
    <t>Poznámka:</t>
  </si>
  <si>
    <t>1) Dodavatel vyplní pouze žlutě podbarvená pole na listu č. 4 NACENĚNÍ (BÚ), na listu č. 5 NEPRAVIDELNÝ ÚKLID a na listu č. 6 HYGIENECKÉ PROSTŘEDKY</t>
  </si>
  <si>
    <t xml:space="preserve">VÝMĚRY ÚKLIDOVÝCH PLOCH V BUDOVĚ      </t>
  </si>
  <si>
    <t>budova Moskevská</t>
  </si>
  <si>
    <t>podlahová</t>
  </si>
  <si>
    <t xml:space="preserve">                             z toho</t>
  </si>
  <si>
    <t>VENKOVNÍ</t>
  </si>
  <si>
    <t>plocha</t>
  </si>
  <si>
    <t>koberec</t>
  </si>
  <si>
    <t>dlažba</t>
  </si>
  <si>
    <t>ostatní</t>
  </si>
  <si>
    <t>obklady</t>
  </si>
  <si>
    <t>PLOCHY</t>
  </si>
  <si>
    <r>
      <t>celkem (m</t>
    </r>
    <r>
      <rPr>
        <b/>
        <vertAlign val="superscript"/>
        <sz val="11"/>
        <color rgb="FF0070C0"/>
        <rFont val="Calibri"/>
        <family val="2"/>
        <charset val="238"/>
        <scheme val="minor"/>
      </rPr>
      <t>2</t>
    </r>
    <r>
      <rPr>
        <b/>
        <sz val="11"/>
        <color rgb="FF0070C0"/>
        <rFont val="Calibri"/>
        <family val="2"/>
        <charset val="238"/>
        <scheme val="minor"/>
      </rPr>
      <t>)</t>
    </r>
  </si>
  <si>
    <r>
      <t>(m</t>
    </r>
    <r>
      <rPr>
        <b/>
        <vertAlign val="superscript"/>
        <sz val="11"/>
        <color rgb="FF000000"/>
        <rFont val="Calibri"/>
        <family val="2"/>
        <charset val="238"/>
        <scheme val="minor"/>
      </rPr>
      <t>2</t>
    </r>
    <r>
      <rPr>
        <b/>
        <sz val="11"/>
        <color rgb="FF000000"/>
        <rFont val="Calibri"/>
        <family val="2"/>
        <charset val="238"/>
        <scheme val="minor"/>
      </rPr>
      <t>)</t>
    </r>
  </si>
  <si>
    <t>3. NP</t>
  </si>
  <si>
    <t>4. NP</t>
  </si>
  <si>
    <t>5. NP</t>
  </si>
  <si>
    <t>Terasa</t>
  </si>
  <si>
    <t>celkem</t>
  </si>
  <si>
    <t>VENKOVNÍ AREÁL</t>
  </si>
  <si>
    <r>
      <t>m</t>
    </r>
    <r>
      <rPr>
        <b/>
        <vertAlign val="superscript"/>
        <sz val="12"/>
        <color rgb="FF000000"/>
        <rFont val="Calibri"/>
        <family val="2"/>
        <charset val="238"/>
        <scheme val="minor"/>
      </rPr>
      <t>2</t>
    </r>
  </si>
  <si>
    <t>dřevo</t>
  </si>
  <si>
    <t>VÝMĚRY CELKEM</t>
  </si>
  <si>
    <t>Kanceláře + ostatní v režimu "Kanceláře"</t>
  </si>
  <si>
    <t>Kuchyňky</t>
  </si>
  <si>
    <t>Toalety</t>
  </si>
  <si>
    <t>Chodby</t>
  </si>
  <si>
    <t>Schodiště</t>
  </si>
  <si>
    <t>Technické místnosti, sklady, ostatní</t>
  </si>
  <si>
    <t>Zasedací místnosti</t>
  </si>
  <si>
    <t>Zabezpečené oblasti</t>
  </si>
  <si>
    <t>CELKEM:</t>
  </si>
  <si>
    <t>PODLAHOVÁ KRYTINA CELKEM</t>
  </si>
  <si>
    <r>
      <t>m</t>
    </r>
    <r>
      <rPr>
        <vertAlign val="superscript"/>
        <sz val="11"/>
        <color rgb="FF000000"/>
        <rFont val="Calibri"/>
        <family val="2"/>
        <charset val="238"/>
        <scheme val="minor"/>
      </rPr>
      <t>2</t>
    </r>
  </si>
  <si>
    <t>Koberec</t>
  </si>
  <si>
    <t>Dlažba</t>
  </si>
  <si>
    <t>Ostatní</t>
  </si>
  <si>
    <t>BĚŽNÝ ÚKLID</t>
  </si>
  <si>
    <t>Rozsah prací základního běžného úklidu pro jednotlivé typy prostorů:</t>
  </si>
  <si>
    <t>Kancelářské prostory, zasedací místnosti</t>
  </si>
  <si>
    <t>Komunikační prostory (haly, chodby, schodiště, podesty)</t>
  </si>
  <si>
    <t>Sociální zařízení (WC, sprchy, kuchyňky)</t>
  </si>
  <si>
    <t>Denní práce</t>
  </si>
  <si>
    <t>kontrola prostoru, zápis úklidu</t>
  </si>
  <si>
    <t>vysávání kobercových ploch</t>
  </si>
  <si>
    <t>vytírání hal, chodeb a schodišťových ploch namokro nebo vysávání kobercových ploch</t>
  </si>
  <si>
    <t>vytírání podlah</t>
  </si>
  <si>
    <t>odstraňování skvrn na dveřích a skleněných přepážkách</t>
  </si>
  <si>
    <t>mytí podlah</t>
  </si>
  <si>
    <t>vyprazdňování odpadkových košů s komunálním odpadem, výměna sáčků</t>
  </si>
  <si>
    <t>Měsíční práce</t>
  </si>
  <si>
    <t>mytí záchodových mís, mušlí, umyvadel a výlevky a okolo obložení</t>
  </si>
  <si>
    <t>otírání vodorovných ploch vrchní desek psacích stolů - volně přístupné plochy</t>
  </si>
  <si>
    <t>otírání radiátorů</t>
  </si>
  <si>
    <t>vyprazdňování odpadkových košů, včetně dámských hygienických košů</t>
  </si>
  <si>
    <t>otírání klik a odstraňování skvrn na dveřích v okolí kliky</t>
  </si>
  <si>
    <t>otírání prachu ze zábradlí</t>
  </si>
  <si>
    <t>otírání klik a skvrn ze dveří a vypínačů světel</t>
  </si>
  <si>
    <t>umyvadla, baterie, umytí</t>
  </si>
  <si>
    <t xml:space="preserve">otírání předmětů včetně  nábytku do 1,5 m </t>
  </si>
  <si>
    <t>dezinfekce toalet a umýváren</t>
  </si>
  <si>
    <t>Týdenní práce</t>
  </si>
  <si>
    <t>Roční práce</t>
  </si>
  <si>
    <t>otírání prachu z okenních parapetů - volné plochy</t>
  </si>
  <si>
    <t>mytí dělících dveří</t>
  </si>
  <si>
    <t>mytí keramického obložení stěn</t>
  </si>
  <si>
    <t>otírání telefonů</t>
  </si>
  <si>
    <t>čištění radiátorů</t>
  </si>
  <si>
    <t>důkladné umytí celé plochy a její dezinfekce</t>
  </si>
  <si>
    <t>otírání vodorovných ploch do i nad 1,5 m</t>
  </si>
  <si>
    <t>důkladné umytí a dezinfekce odpadkových košů, včetně dámských hyg. košů</t>
  </si>
  <si>
    <t>odstranění prachu na radiátorech</t>
  </si>
  <si>
    <t>mytí dveří včetně případného nábytku do výše 1,5 m</t>
  </si>
  <si>
    <t>odstranění prachu z obrazů a plastik</t>
  </si>
  <si>
    <t>otírání lamp do výše 1,5 m</t>
  </si>
  <si>
    <t>otírání vypínačů světel a elektrických zásuvek</t>
  </si>
  <si>
    <t>mytí dveří</t>
  </si>
  <si>
    <t>BĚŽNÝ ÚKLID - (seznam výměr, povrchů a četnosti úklidu)</t>
  </si>
  <si>
    <t>Druh místnosti</t>
  </si>
  <si>
    <t>Související práce (denní, týdenní, měsíční, roční (viz List 3 - BĚŽNÝ ÚKLID</t>
  </si>
  <si>
    <t>Výměra celkem (m2)</t>
  </si>
  <si>
    <t>Povrch</t>
  </si>
  <si>
    <t>Cena/m2 (bez DPH)</t>
  </si>
  <si>
    <t>Cena denního úklidu</t>
  </si>
  <si>
    <t>Četnost úklidu v měsíci</t>
  </si>
  <si>
    <t>Cena/Měsíc (bez DPH)</t>
  </si>
  <si>
    <t>Cena/Rok (bez DPH)</t>
  </si>
  <si>
    <t>Komunikace</t>
  </si>
  <si>
    <t>Keramická dlažba</t>
  </si>
  <si>
    <t>Kanceláře</t>
  </si>
  <si>
    <t>vyprazdňování košů, výměna sáčků, otírání prachu a skvrn, apod. (viz List 3)</t>
  </si>
  <si>
    <t>Zasedací místnost</t>
  </si>
  <si>
    <t>WC</t>
  </si>
  <si>
    <t>Sklad</t>
  </si>
  <si>
    <t>Pokladna</t>
  </si>
  <si>
    <t>není předmětem nacenění</t>
  </si>
  <si>
    <t>Serverovna</t>
  </si>
  <si>
    <t>CELKEM za 1 rok (bez DPH):</t>
  </si>
  <si>
    <t>Dodavatel vyplní pouze žlutě podbarvená pole</t>
  </si>
  <si>
    <t>Nepravidelné úklidové služby</t>
  </si>
  <si>
    <t>Popis činnosti</t>
  </si>
  <si>
    <t>měrná jednotka</t>
  </si>
  <si>
    <t>celková roční cena bez DPH (jednotková * počet měrných jednotek za rok)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</si>
  <si>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</si>
  <si>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čištění koberců extrakční metodou  - CHODBY</t>
  </si>
  <si>
    <t>čištění koberců extrakční metodou  - ZASEDACÍ MÍSTNOST</t>
  </si>
  <si>
    <t>čištění koberců extrakční metodou  - KANCELÁŘE</t>
  </si>
  <si>
    <t>čištění žaluzií - horizontální i vertikální</t>
  </si>
  <si>
    <t>Celková cena bez DPH:</t>
  </si>
  <si>
    <t>1) Dodavatel vyplní pouze žlutě podbarvená pole</t>
  </si>
  <si>
    <t>Druh</t>
  </si>
  <si>
    <t>měrná jedn.</t>
  </si>
  <si>
    <t>cena v Kč (bez DPH)</t>
  </si>
  <si>
    <t>Sáčky do odpadkových košů 50x60 - 30 l</t>
  </si>
  <si>
    <t>100 ks</t>
  </si>
  <si>
    <t>Skládané papírové ručníky</t>
  </si>
  <si>
    <t>Toaletní papír (min. dvouvrstvý)</t>
  </si>
  <si>
    <t>Závěs na toaletu, vonný</t>
  </si>
  <si>
    <t>Neutrarlizační kámen do pisoáru</t>
  </si>
  <si>
    <t>WC štětka se stojánkem</t>
  </si>
  <si>
    <t>Tekuté mýdlo</t>
  </si>
  <si>
    <t>Prostředek na mytí nádobí</t>
  </si>
  <si>
    <t>Houbičky na mytí nádobí</t>
  </si>
  <si>
    <t>Tablety do myčky</t>
  </si>
  <si>
    <t>kuchyňské utěrky v papírové roli</t>
  </si>
  <si>
    <t>100 m</t>
  </si>
  <si>
    <t>2) Seznam hygienických prostředků je pouze referenční a slouží pouze k nacenění a vyhodnocení VZ</t>
  </si>
  <si>
    <t>Nacenění environmentálně šetrných referenčních hygienických prostředků denní spotřeby:</t>
  </si>
  <si>
    <t>10 ks</t>
  </si>
  <si>
    <t>10 litr</t>
  </si>
  <si>
    <t>úklid terasy (cca 4x ročně)</t>
  </si>
  <si>
    <t>Ostatní úklid (nespadající do nepravidelného úklid)</t>
  </si>
  <si>
    <t>ks</t>
  </si>
  <si>
    <t>počet měrných jednotek</t>
  </si>
  <si>
    <t>cena za měrnou jednotku v Kč bez DPH</t>
  </si>
  <si>
    <t>2) Uvedené metry/počty kusů jsou pouze orientační a slouží jen pro vyhodnocení nabídek</t>
  </si>
  <si>
    <t>3) Nepravidelný úklid bude objednáván podle individuálních potřeb zadavatele ad hoc.</t>
  </si>
  <si>
    <t>4) V objednávce budou specifikovány přesně druhy úklidových činností, které budou požadovány</t>
  </si>
  <si>
    <t>Čištění čalouněného/koženého nábytku</t>
  </si>
  <si>
    <t>5) Pro zadavatele i dodavatele jsou závazné ceny za měrnou jednotku v Kč bez DPH (sloupec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</si>
</sst>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č-405]_-;\-* #,##0.00\ [$Kč-405]_-;_-* &quot;-&quot;??\ [$Kč-405]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vertAlign val="superscript"/>
      <sz val="11"/>
      <color rgb="FF0070C0"/>
      <name val="Calibri"/>
      <family val="2"/>
      <charset val="238"/>
      <scheme val="minor"/>
    </font>
    <font>
      <b/>
      <vertAlign val="superscript"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vertAlign val="superscript"/>
      <sz val="12"/>
      <color rgb="FF0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A9D08E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2F75B5"/>
        <bgColor rgb="FF000000"/>
      </patternFill>
    </fill>
    <fill>
      <patternFill patternType="solid">
        <fgColor rgb="FFFF99FF"/>
        <bgColor rgb="FF000000"/>
      </patternFill>
    </fill>
    <fill>
      <patternFill patternType="solid">
        <fgColor rgb="FFF4B084"/>
        <bgColor rgb="FF000000"/>
      </patternFill>
    </fill>
    <fill>
      <patternFill patternType="gray0625">
        <f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FBFB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7"/>
      </left>
      <right/>
      <top style="thin">
        <color theme="7"/>
      </top>
      <bottom/>
      <diagonal/>
    </border>
    <border>
      <left/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8" tint="0.39997558519241921"/>
      </top>
      <bottom/>
      <diagonal/>
    </border>
    <border>
      <left style="medium">
        <color rgb="FF4472C4"/>
      </left>
      <right/>
      <top style="medium">
        <color rgb="FF4472C4"/>
      </top>
      <bottom/>
      <diagonal/>
    </border>
    <border>
      <left/>
      <right/>
      <top style="medium">
        <color rgb="FF4472C4"/>
      </top>
      <bottom/>
      <diagonal/>
    </border>
    <border>
      <left/>
      <right style="medium">
        <color rgb="FF4472C4"/>
      </right>
      <top style="medium">
        <color rgb="FF4472C4"/>
      </top>
      <bottom/>
      <diagonal/>
    </border>
    <border>
      <left style="medium">
        <color rgb="FF4472C4"/>
      </left>
      <right/>
      <top style="thin">
        <color theme="8" tint="0.39997558519241921"/>
      </top>
      <bottom/>
      <diagonal/>
    </border>
    <border>
      <left/>
      <right style="medium">
        <color rgb="FF4472C4"/>
      </right>
      <top style="thin">
        <color theme="8" tint="0.39997558519241921"/>
      </top>
      <bottom/>
      <diagonal/>
    </border>
    <border>
      <left style="medium">
        <color rgb="FF4472C4"/>
      </left>
      <right/>
      <top style="thin">
        <color theme="8" tint="0.39997558519241921"/>
      </top>
      <bottom style="medium">
        <color rgb="FF4472C4"/>
      </bottom>
      <diagonal/>
    </border>
    <border>
      <left/>
      <right/>
      <top style="thin">
        <color theme="8" tint="0.39997558519241921"/>
      </top>
      <bottom style="medium">
        <color rgb="FF4472C4"/>
      </bottom>
      <diagonal/>
    </border>
    <border>
      <left/>
      <right style="medium">
        <color rgb="FF4472C4"/>
      </right>
      <top style="thin">
        <color theme="8" tint="0.39997558519241921"/>
      </top>
      <bottom style="medium">
        <color rgb="FF4472C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3" fillId="3" borderId="8" xfId="0" applyFont="1" applyFill="1" applyBorder="1" applyAlignment="1">
      <alignment horizontal="center"/>
    </xf>
    <xf numFmtId="0" fontId="2" fillId="5" borderId="8" xfId="0" applyFont="1" applyFill="1" applyBorder="1"/>
    <xf numFmtId="0" fontId="2" fillId="3" borderId="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/>
    <xf numFmtId="0" fontId="6" fillId="0" borderId="0" xfId="0" applyFont="1"/>
    <xf numFmtId="0" fontId="6" fillId="0" borderId="1" xfId="0" applyFont="1" applyBorder="1"/>
    <xf numFmtId="0" fontId="6" fillId="0" borderId="12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2" fillId="5" borderId="1" xfId="0" applyFont="1" applyFill="1" applyBorder="1"/>
    <xf numFmtId="0" fontId="8" fillId="3" borderId="1" xfId="0" applyFont="1" applyFill="1" applyBorder="1"/>
    <xf numFmtId="0" fontId="9" fillId="0" borderId="0" xfId="0" applyFont="1"/>
    <xf numFmtId="0" fontId="9" fillId="3" borderId="10" xfId="0" applyFont="1" applyFill="1" applyBorder="1"/>
    <xf numFmtId="0" fontId="10" fillId="3" borderId="1" xfId="0" applyFont="1" applyFill="1" applyBorder="1" applyAlignment="1">
      <alignment horizontal="center"/>
    </xf>
    <xf numFmtId="0" fontId="6" fillId="6" borderId="11" xfId="0" applyFont="1" applyFill="1" applyBorder="1"/>
    <xf numFmtId="0" fontId="6" fillId="7" borderId="10" xfId="0" applyFont="1" applyFill="1" applyBorder="1" applyAlignment="1">
      <alignment horizontal="left"/>
    </xf>
    <xf numFmtId="0" fontId="6" fillId="7" borderId="9" xfId="0" applyFont="1" applyFill="1" applyBorder="1" applyAlignment="1">
      <alignment horizontal="left"/>
    </xf>
    <xf numFmtId="0" fontId="6" fillId="7" borderId="1" xfId="0" applyFont="1" applyFill="1" applyBorder="1"/>
    <xf numFmtId="0" fontId="6" fillId="8" borderId="10" xfId="0" applyFont="1" applyFill="1" applyBorder="1" applyAlignment="1">
      <alignment horizontal="left"/>
    </xf>
    <xf numFmtId="0" fontId="6" fillId="8" borderId="9" xfId="0" applyFont="1" applyFill="1" applyBorder="1" applyAlignment="1">
      <alignment horizontal="left"/>
    </xf>
    <xf numFmtId="0" fontId="6" fillId="8" borderId="1" xfId="0" applyFont="1" applyFill="1" applyBorder="1"/>
    <xf numFmtId="0" fontId="6" fillId="9" borderId="10" xfId="0" applyFont="1" applyFill="1" applyBorder="1" applyAlignment="1">
      <alignment horizontal="left"/>
    </xf>
    <xf numFmtId="0" fontId="6" fillId="9" borderId="9" xfId="0" applyFont="1" applyFill="1" applyBorder="1" applyAlignment="1">
      <alignment horizontal="left"/>
    </xf>
    <xf numFmtId="0" fontId="6" fillId="9" borderId="1" xfId="0" applyFont="1" applyFill="1" applyBorder="1"/>
    <xf numFmtId="0" fontId="6" fillId="10" borderId="10" xfId="0" applyFont="1" applyFill="1" applyBorder="1" applyAlignment="1">
      <alignment horizontal="left"/>
    </xf>
    <xf numFmtId="0" fontId="6" fillId="10" borderId="9" xfId="0" applyFont="1" applyFill="1" applyBorder="1" applyAlignment="1">
      <alignment horizontal="left"/>
    </xf>
    <xf numFmtId="0" fontId="6" fillId="10" borderId="1" xfId="0" applyFont="1" applyFill="1" applyBorder="1"/>
    <xf numFmtId="0" fontId="6" fillId="11" borderId="1" xfId="0" applyFont="1" applyFill="1" applyBorder="1"/>
    <xf numFmtId="0" fontId="6" fillId="12" borderId="10" xfId="0" applyFont="1" applyFill="1" applyBorder="1" applyAlignment="1">
      <alignment horizontal="left"/>
    </xf>
    <xf numFmtId="0" fontId="6" fillId="12" borderId="9" xfId="0" applyFont="1" applyFill="1" applyBorder="1" applyAlignment="1">
      <alignment horizontal="left"/>
    </xf>
    <xf numFmtId="0" fontId="6" fillId="12" borderId="1" xfId="0" applyFont="1" applyFill="1" applyBorder="1"/>
    <xf numFmtId="0" fontId="6" fillId="13" borderId="10" xfId="0" applyFont="1" applyFill="1" applyBorder="1" applyAlignment="1">
      <alignment horizontal="left"/>
    </xf>
    <xf numFmtId="0" fontId="6" fillId="13" borderId="9" xfId="0" applyFont="1" applyFill="1" applyBorder="1" applyAlignment="1">
      <alignment horizontal="left"/>
    </xf>
    <xf numFmtId="0" fontId="6" fillId="13" borderId="1" xfId="0" applyFont="1" applyFill="1" applyBorder="1"/>
    <xf numFmtId="0" fontId="12" fillId="0" borderId="0" xfId="0" applyFont="1"/>
    <xf numFmtId="0" fontId="6" fillId="3" borderId="17" xfId="0" applyFont="1" applyFill="1" applyBorder="1" applyAlignment="1">
      <alignment horizontal="right"/>
    </xf>
    <xf numFmtId="0" fontId="6" fillId="14" borderId="1" xfId="0" applyFont="1" applyFill="1" applyBorder="1"/>
    <xf numFmtId="0" fontId="8" fillId="0" borderId="0" xfId="0" applyFont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6" fillId="13" borderId="0" xfId="0" applyFont="1" applyFill="1" applyBorder="1" applyAlignment="1">
      <alignment horizontal="left"/>
    </xf>
    <xf numFmtId="0" fontId="2" fillId="13" borderId="0" xfId="0" applyFont="1" applyFill="1" applyBorder="1" applyAlignment="1">
      <alignment horizontal="left"/>
    </xf>
    <xf numFmtId="0" fontId="6" fillId="14" borderId="0" xfId="0" applyFont="1" applyFill="1" applyBorder="1" applyAlignment="1">
      <alignment horizontal="left"/>
    </xf>
    <xf numFmtId="0" fontId="6" fillId="14" borderId="0" xfId="0" applyFont="1" applyFill="1" applyBorder="1"/>
    <xf numFmtId="0" fontId="2" fillId="14" borderId="0" xfId="0" applyFont="1" applyFill="1" applyBorder="1" applyAlignment="1">
      <alignment horizontal="left"/>
    </xf>
    <xf numFmtId="2" fontId="2" fillId="13" borderId="0" xfId="0" applyNumberFormat="1" applyFont="1" applyFill="1" applyBorder="1"/>
    <xf numFmtId="0" fontId="14" fillId="0" borderId="0" xfId="0" applyFont="1"/>
    <xf numFmtId="0" fontId="14" fillId="16" borderId="23" xfId="0" applyFont="1" applyFill="1" applyBorder="1"/>
    <xf numFmtId="0" fontId="0" fillId="16" borderId="24" xfId="0" applyFont="1" applyFill="1" applyBorder="1"/>
    <xf numFmtId="0" fontId="16" fillId="0" borderId="0" xfId="0" applyFont="1"/>
    <xf numFmtId="0" fontId="17" fillId="0" borderId="0" xfId="0" applyFont="1"/>
    <xf numFmtId="4" fontId="0" fillId="17" borderId="1" xfId="0" applyNumberFormat="1" applyFill="1" applyBorder="1" applyAlignment="1">
      <alignment horizontal="right" indent="2"/>
    </xf>
    <xf numFmtId="4" fontId="0" fillId="17" borderId="32" xfId="0" applyNumberFormat="1" applyFill="1" applyBorder="1" applyAlignment="1">
      <alignment horizontal="right" indent="2"/>
    </xf>
    <xf numFmtId="0" fontId="0" fillId="20" borderId="35" xfId="0" applyFont="1" applyFill="1" applyBorder="1"/>
    <xf numFmtId="0" fontId="0" fillId="0" borderId="35" xfId="0" applyFont="1" applyBorder="1"/>
    <xf numFmtId="0" fontId="0" fillId="18" borderId="35" xfId="0" applyFont="1" applyFill="1" applyBorder="1"/>
    <xf numFmtId="164" fontId="0" fillId="20" borderId="35" xfId="0" applyNumberFormat="1" applyFont="1" applyFill="1" applyBorder="1"/>
    <xf numFmtId="164" fontId="0" fillId="0" borderId="35" xfId="0" applyNumberFormat="1" applyFont="1" applyBorder="1"/>
    <xf numFmtId="164" fontId="0" fillId="18" borderId="35" xfId="0" applyNumberFormat="1" applyFont="1" applyFill="1" applyBorder="1"/>
    <xf numFmtId="164" fontId="0" fillId="17" borderId="35" xfId="0" applyNumberFormat="1" applyFont="1" applyFill="1" applyBorder="1"/>
    <xf numFmtId="0" fontId="20" fillId="0" borderId="0" xfId="0" applyFont="1"/>
    <xf numFmtId="0" fontId="6" fillId="0" borderId="9" xfId="0" applyFont="1" applyBorder="1"/>
    <xf numFmtId="164" fontId="0" fillId="17" borderId="22" xfId="0" applyNumberFormat="1" applyFont="1" applyFill="1" applyBorder="1"/>
    <xf numFmtId="164" fontId="0" fillId="16" borderId="25" xfId="0" applyNumberFormat="1" applyFont="1" applyFill="1" applyBorder="1"/>
    <xf numFmtId="0" fontId="0" fillId="24" borderId="29" xfId="0" applyFill="1" applyBorder="1"/>
    <xf numFmtId="0" fontId="0" fillId="24" borderId="1" xfId="0" applyFill="1" applyBorder="1" applyAlignment="1">
      <alignment horizontal="center"/>
    </xf>
    <xf numFmtId="0" fontId="0" fillId="24" borderId="31" xfId="0" applyFill="1" applyBorder="1"/>
    <xf numFmtId="0" fontId="0" fillId="24" borderId="32" xfId="0" applyFill="1" applyBorder="1" applyAlignment="1">
      <alignment horizontal="center"/>
    </xf>
    <xf numFmtId="4" fontId="0" fillId="24" borderId="30" xfId="0" applyNumberFormat="1" applyFill="1" applyBorder="1" applyAlignment="1">
      <alignment horizontal="right" indent="2"/>
    </xf>
    <xf numFmtId="0" fontId="0" fillId="24" borderId="20" xfId="0" applyFont="1" applyFill="1" applyBorder="1"/>
    <xf numFmtId="0" fontId="0" fillId="24" borderId="21" xfId="0" applyFont="1" applyFill="1" applyBorder="1" applyAlignment="1">
      <alignment horizontal="center"/>
    </xf>
    <xf numFmtId="0" fontId="23" fillId="15" borderId="20" xfId="0" applyFont="1" applyFill="1" applyBorder="1"/>
    <xf numFmtId="0" fontId="23" fillId="15" borderId="21" xfId="0" applyFont="1" applyFill="1" applyBorder="1" applyAlignment="1">
      <alignment horizontal="center"/>
    </xf>
    <xf numFmtId="0" fontId="23" fillId="15" borderId="22" xfId="0" applyFont="1" applyFill="1" applyBorder="1" applyAlignment="1">
      <alignment horizontal="center"/>
    </xf>
    <xf numFmtId="0" fontId="6" fillId="14" borderId="10" xfId="0" applyFont="1" applyFill="1" applyBorder="1" applyAlignment="1">
      <alignment horizontal="left"/>
    </xf>
    <xf numFmtId="0" fontId="6" fillId="14" borderId="9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5" fillId="20" borderId="35" xfId="0" applyFont="1" applyFill="1" applyBorder="1" applyAlignment="1">
      <alignment wrapText="1"/>
    </xf>
    <xf numFmtId="0" fontId="25" fillId="18" borderId="35" xfId="0" applyFont="1" applyFill="1" applyBorder="1" applyAlignment="1">
      <alignment wrapText="1"/>
    </xf>
    <xf numFmtId="0" fontId="0" fillId="21" borderId="35" xfId="0" applyFont="1" applyFill="1" applyBorder="1"/>
    <xf numFmtId="164" fontId="0" fillId="21" borderId="35" xfId="0" applyNumberFormat="1" applyFont="1" applyFill="1" applyBorder="1"/>
    <xf numFmtId="0" fontId="0" fillId="25" borderId="35" xfId="0" applyFont="1" applyFill="1" applyBorder="1"/>
    <xf numFmtId="0" fontId="24" fillId="25" borderId="35" xfId="0" applyFont="1" applyFill="1" applyBorder="1"/>
    <xf numFmtId="164" fontId="0" fillId="25" borderId="35" xfId="0" applyNumberFormat="1" applyFont="1" applyFill="1" applyBorder="1"/>
    <xf numFmtId="0" fontId="6" fillId="25" borderId="35" xfId="0" applyFont="1" applyFill="1" applyBorder="1"/>
    <xf numFmtId="0" fontId="25" fillId="25" borderId="35" xfId="0" applyFont="1" applyFill="1" applyBorder="1"/>
    <xf numFmtId="0" fontId="15" fillId="19" borderId="36" xfId="0" applyFont="1" applyFill="1" applyBorder="1"/>
    <xf numFmtId="0" fontId="26" fillId="19" borderId="37" xfId="0" applyFont="1" applyFill="1" applyBorder="1" applyAlignment="1">
      <alignment wrapText="1"/>
    </xf>
    <xf numFmtId="0" fontId="15" fillId="19" borderId="37" xfId="0" applyFont="1" applyFill="1" applyBorder="1" applyAlignment="1">
      <alignment horizontal="center"/>
    </xf>
    <xf numFmtId="0" fontId="15" fillId="19" borderId="38" xfId="0" applyFont="1" applyFill="1" applyBorder="1" applyAlignment="1">
      <alignment horizontal="center"/>
    </xf>
    <xf numFmtId="0" fontId="0" fillId="20" borderId="39" xfId="0" applyFont="1" applyFill="1" applyBorder="1"/>
    <xf numFmtId="164" fontId="0" fillId="20" borderId="40" xfId="0" applyNumberFormat="1" applyFont="1" applyFill="1" applyBorder="1"/>
    <xf numFmtId="0" fontId="0" fillId="21" borderId="39" xfId="0" applyFont="1" applyFill="1" applyBorder="1"/>
    <xf numFmtId="164" fontId="0" fillId="21" borderId="40" xfId="0" applyNumberFormat="1" applyFont="1" applyFill="1" applyBorder="1"/>
    <xf numFmtId="0" fontId="0" fillId="18" borderId="39" xfId="0" applyFont="1" applyFill="1" applyBorder="1"/>
    <xf numFmtId="164" fontId="0" fillId="18" borderId="40" xfId="0" applyNumberFormat="1" applyFont="1" applyFill="1" applyBorder="1"/>
    <xf numFmtId="0" fontId="0" fillId="0" borderId="39" xfId="0" applyFont="1" applyBorder="1"/>
    <xf numFmtId="164" fontId="0" fillId="0" borderId="40" xfId="0" applyNumberFormat="1" applyFont="1" applyBorder="1"/>
    <xf numFmtId="0" fontId="0" fillId="25" borderId="39" xfId="0" applyFont="1" applyFill="1" applyBorder="1"/>
    <xf numFmtId="164" fontId="0" fillId="25" borderId="40" xfId="0" applyNumberFormat="1" applyFont="1" applyFill="1" applyBorder="1"/>
    <xf numFmtId="0" fontId="14" fillId="21" borderId="41" xfId="0" applyFont="1" applyFill="1" applyBorder="1"/>
    <xf numFmtId="0" fontId="14" fillId="21" borderId="42" xfId="0" applyFont="1" applyFill="1" applyBorder="1"/>
    <xf numFmtId="0" fontId="0" fillId="21" borderId="42" xfId="0" applyFont="1" applyFill="1" applyBorder="1"/>
    <xf numFmtId="164" fontId="14" fillId="21" borderId="43" xfId="0" applyNumberFormat="1" applyFont="1" applyFill="1" applyBorder="1"/>
    <xf numFmtId="0" fontId="14" fillId="22" borderId="26" xfId="0" applyFont="1" applyFill="1" applyBorder="1" applyAlignment="1">
      <alignment horizontal="center" vertical="center"/>
    </xf>
    <xf numFmtId="0" fontId="14" fillId="22" borderId="27" xfId="0" applyFont="1" applyFill="1" applyBorder="1" applyAlignment="1">
      <alignment horizontal="center" vertical="center" wrapText="1"/>
    </xf>
    <xf numFmtId="0" fontId="14" fillId="22" borderId="28" xfId="0" applyFont="1" applyFill="1" applyBorder="1" applyAlignment="1">
      <alignment horizontal="center" vertical="center" wrapText="1"/>
    </xf>
    <xf numFmtId="0" fontId="14" fillId="22" borderId="33" xfId="0" applyFont="1" applyFill="1" applyBorder="1"/>
    <xf numFmtId="4" fontId="14" fillId="22" borderId="34" xfId="0" applyNumberFormat="1" applyFont="1" applyFill="1" applyBorder="1" applyAlignment="1">
      <alignment horizontal="right" indent="2"/>
    </xf>
    <xf numFmtId="0" fontId="14" fillId="23" borderId="44" xfId="0" applyFont="1" applyFill="1" applyBorder="1" applyAlignment="1">
      <alignment horizontal="center" vertical="center" wrapText="1"/>
    </xf>
    <xf numFmtId="164" fontId="22" fillId="24" borderId="44" xfId="0" applyNumberFormat="1" applyFont="1" applyFill="1" applyBorder="1"/>
    <xf numFmtId="0" fontId="21" fillId="22" borderId="45" xfId="0" applyFont="1" applyFill="1" applyBorder="1" applyAlignment="1">
      <alignment horizontal="center"/>
    </xf>
    <xf numFmtId="0" fontId="21" fillId="22" borderId="46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0" fillId="23" borderId="44" xfId="0" applyFill="1" applyBorder="1" applyAlignment="1">
      <alignment horizontal="center"/>
    </xf>
    <xf numFmtId="0" fontId="14" fillId="23" borderId="44" xfId="0" applyFont="1" applyFill="1" applyBorder="1" applyAlignment="1">
      <alignment horizontal="center" vertical="center" wrapText="1"/>
    </xf>
    <xf numFmtId="164" fontId="22" fillId="24" borderId="44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left" wrapText="1"/>
    </xf>
    <xf numFmtId="0" fontId="8" fillId="3" borderId="18" xfId="0" applyFont="1" applyFill="1" applyBorder="1" applyAlignment="1">
      <alignment horizontal="left" wrapText="1"/>
    </xf>
    <xf numFmtId="0" fontId="6" fillId="6" borderId="14" xfId="0" applyFont="1" applyFill="1" applyBorder="1" applyAlignment="1">
      <alignment horizontal="center" wrapText="1"/>
    </xf>
    <xf numFmtId="0" fontId="6" fillId="6" borderId="19" xfId="0" applyFont="1" applyFill="1" applyBorder="1" applyAlignment="1">
      <alignment horizontal="center" wrapText="1"/>
    </xf>
    <xf numFmtId="0" fontId="6" fillId="11" borderId="10" xfId="0" applyFont="1" applyFill="1" applyBorder="1" applyAlignment="1">
      <alignment horizontal="left" wrapText="1"/>
    </xf>
    <xf numFmtId="0" fontId="6" fillId="11" borderId="9" xfId="0" applyFont="1" applyFill="1" applyBorder="1" applyAlignment="1">
      <alignment horizontal="left" wrapText="1"/>
    </xf>
    <xf numFmtId="0" fontId="8" fillId="3" borderId="16" xfId="0" applyFont="1" applyFill="1" applyBorder="1" applyAlignment="1">
      <alignment horizontal="center" wrapText="1"/>
    </xf>
    <xf numFmtId="0" fontId="8" fillId="3" borderId="18" xfId="0" applyFont="1" applyFill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83465-8E0A-4852-89EC-910D72BDAD79}">
  <sheetPr>
    <pageSetUpPr fitToPage="1"/>
  </sheetPr>
  <dimension ref="B3:G12"/>
  <sheetViews>
    <sheetView showGridLines="0" workbookViewId="0">
      <selection activeCell="D21" sqref="D21"/>
    </sheetView>
  </sheetViews>
  <sheetFormatPr defaultRowHeight="14.5" x14ac:dyDescent="0.35"/>
  <cols>
    <col min="2" max="2" width="38.453125" customWidth="1"/>
    <col min="3" max="3" width="50.7265625" customWidth="1"/>
  </cols>
  <sheetData>
    <row r="3" spans="2:7" ht="26" x14ac:dyDescent="0.6">
      <c r="B3" s="119" t="s">
        <v>0</v>
      </c>
      <c r="C3" s="120"/>
      <c r="D3" s="84"/>
      <c r="E3" s="84"/>
      <c r="F3" s="84"/>
      <c r="G3" s="84"/>
    </row>
    <row r="4" spans="2:7" x14ac:dyDescent="0.35">
      <c r="B4" s="122" t="s">
        <v>1</v>
      </c>
      <c r="C4" s="122"/>
    </row>
    <row r="5" spans="2:7" ht="15" customHeight="1" x14ac:dyDescent="0.35">
      <c r="B5" s="123" t="s">
        <v>2</v>
      </c>
      <c r="C5" s="124">
        <f>'4. NACENĚNÍ BÚ'!$J$19</f>
        <v>0</v>
      </c>
    </row>
    <row r="6" spans="2:7" ht="15" customHeight="1" x14ac:dyDescent="0.35">
      <c r="B6" s="123"/>
      <c r="C6" s="124"/>
    </row>
    <row r="7" spans="2:7" ht="15" customHeight="1" x14ac:dyDescent="0.35">
      <c r="B7" s="123" t="s">
        <v>3</v>
      </c>
      <c r="C7" s="124">
        <f>'5. NEPRAVIDELNÝ ÚKLID'!$E$11</f>
        <v>0</v>
      </c>
    </row>
    <row r="8" spans="2:7" x14ac:dyDescent="0.35">
      <c r="B8" s="123"/>
      <c r="C8" s="124"/>
    </row>
    <row r="9" spans="2:7" ht="33" customHeight="1" x14ac:dyDescent="0.35">
      <c r="B9" s="117" t="s">
        <v>4</v>
      </c>
      <c r="C9" s="118">
        <f>'6. HYGIENICKÉ PROSTŘEDKY'!$D$16</f>
        <v>0</v>
      </c>
    </row>
    <row r="11" spans="2:7" x14ac:dyDescent="0.35">
      <c r="B11" s="121" t="s">
        <v>5</v>
      </c>
      <c r="C11" s="121"/>
    </row>
    <row r="12" spans="2:7" x14ac:dyDescent="0.35">
      <c r="B12" t="s">
        <v>6</v>
      </c>
    </row>
  </sheetData>
  <sheetProtection algorithmName="SHA-512" hashValue="90MxjUu/LA01PJkomtHGoDq3Rn7XKhIg8anv2UQF2LFpQ8Jz/lZ88kRwMiEX+UCvG3aXBlpGIl4KgqLqWFeygQ==" saltValue="D8yrvk3c+SdrCPDAiEhlWQ==" spinCount="100000" sheet="1" objects="1" scenarios="1"/>
  <mergeCells count="7">
    <mergeCell ref="B3:C3"/>
    <mergeCell ref="B11:C11"/>
    <mergeCell ref="B4:C4"/>
    <mergeCell ref="B5:B6"/>
    <mergeCell ref="B7:B8"/>
    <mergeCell ref="C5:C6"/>
    <mergeCell ref="C7:C8"/>
  </mergeCells>
  <pageMargins left="0.7" right="0.7" top="0.75" bottom="0.75" header="0.3" footer="0.3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workbookViewId="0">
      <selection activeCell="F30" sqref="F30"/>
    </sheetView>
  </sheetViews>
  <sheetFormatPr defaultRowHeight="14.5" x14ac:dyDescent="0.35"/>
  <cols>
    <col min="1" max="1" width="12.54296875" customWidth="1"/>
    <col min="2" max="2" width="14.81640625" customWidth="1"/>
    <col min="3" max="3" width="11.453125" customWidth="1"/>
  </cols>
  <sheetData>
    <row r="1" spans="1:7" x14ac:dyDescent="0.35">
      <c r="A1" s="125" t="s">
        <v>7</v>
      </c>
      <c r="B1" s="126"/>
      <c r="C1" s="126"/>
      <c r="D1" s="126"/>
      <c r="E1" s="126"/>
      <c r="F1" s="126"/>
      <c r="G1" s="127"/>
    </row>
    <row r="2" spans="1:7" x14ac:dyDescent="0.35">
      <c r="A2" s="128"/>
      <c r="B2" s="129"/>
      <c r="C2" s="129"/>
      <c r="D2" s="129"/>
      <c r="E2" s="129"/>
      <c r="F2" s="129"/>
      <c r="G2" s="130"/>
    </row>
    <row r="3" spans="1:7" x14ac:dyDescent="0.35">
      <c r="A3" s="131" t="s">
        <v>8</v>
      </c>
      <c r="B3" s="1" t="s">
        <v>9</v>
      </c>
      <c r="C3" s="134" t="s">
        <v>10</v>
      </c>
      <c r="D3" s="135"/>
      <c r="E3" s="135"/>
      <c r="F3" s="47"/>
      <c r="G3" s="2" t="s">
        <v>11</v>
      </c>
    </row>
    <row r="4" spans="1:7" x14ac:dyDescent="0.35">
      <c r="A4" s="132"/>
      <c r="B4" s="1" t="s">
        <v>12</v>
      </c>
      <c r="C4" s="3" t="s">
        <v>13</v>
      </c>
      <c r="D4" s="4" t="s">
        <v>14</v>
      </c>
      <c r="E4" s="5" t="s">
        <v>15</v>
      </c>
      <c r="F4" s="6" t="s">
        <v>16</v>
      </c>
      <c r="G4" s="7" t="s">
        <v>17</v>
      </c>
    </row>
    <row r="5" spans="1:7" ht="16.5" x14ac:dyDescent="0.35">
      <c r="A5" s="133"/>
      <c r="B5" s="8" t="s">
        <v>18</v>
      </c>
      <c r="C5" s="4" t="s">
        <v>19</v>
      </c>
      <c r="D5" s="4" t="s">
        <v>19</v>
      </c>
      <c r="E5" s="4" t="s">
        <v>19</v>
      </c>
      <c r="F5" s="4" t="s">
        <v>19</v>
      </c>
      <c r="G5" s="9" t="s">
        <v>19</v>
      </c>
    </row>
    <row r="6" spans="1:7" x14ac:dyDescent="0.35">
      <c r="A6" s="10" t="s">
        <v>20</v>
      </c>
      <c r="B6" s="11">
        <f>SUM(C6:E6)</f>
        <v>700.39</v>
      </c>
      <c r="C6" s="13">
        <v>473.96</v>
      </c>
      <c r="D6" s="13">
        <v>226.43</v>
      </c>
      <c r="E6" s="13"/>
      <c r="F6" s="13"/>
      <c r="G6" s="14"/>
    </row>
    <row r="7" spans="1:7" x14ac:dyDescent="0.35">
      <c r="A7" s="10" t="s">
        <v>21</v>
      </c>
      <c r="B7" s="11">
        <f>SUM(C7:E7)</f>
        <v>702.48</v>
      </c>
      <c r="C7" s="13">
        <v>621.73</v>
      </c>
      <c r="D7" s="13">
        <v>80.75</v>
      </c>
      <c r="E7" s="13"/>
      <c r="F7" s="13"/>
      <c r="G7" s="14"/>
    </row>
    <row r="8" spans="1:7" x14ac:dyDescent="0.35">
      <c r="A8" s="10" t="s">
        <v>22</v>
      </c>
      <c r="B8" s="11">
        <f>SUM(C8:E8)</f>
        <v>710.28</v>
      </c>
      <c r="C8" s="13">
        <v>666.81</v>
      </c>
      <c r="D8" s="13">
        <v>43.47</v>
      </c>
      <c r="E8" s="13"/>
      <c r="F8" s="13"/>
      <c r="G8" s="14"/>
    </row>
    <row r="9" spans="1:7" x14ac:dyDescent="0.35">
      <c r="A9" s="10" t="s">
        <v>23</v>
      </c>
      <c r="B9" s="11">
        <v>150</v>
      </c>
      <c r="C9" s="13"/>
      <c r="D9" s="13"/>
      <c r="E9" s="13"/>
      <c r="F9" s="13"/>
      <c r="G9" s="14">
        <v>150</v>
      </c>
    </row>
    <row r="10" spans="1:7" x14ac:dyDescent="0.35">
      <c r="A10" s="15" t="s">
        <v>24</v>
      </c>
      <c r="B10" s="16">
        <f>SUM(B6:B9)</f>
        <v>2263.1499999999996</v>
      </c>
      <c r="C10" s="17">
        <f>SUM(C6:C9)</f>
        <v>1762.5</v>
      </c>
      <c r="D10" s="17">
        <f>SUM(D6:D9)</f>
        <v>350.65</v>
      </c>
      <c r="E10" s="17">
        <v>0</v>
      </c>
      <c r="F10" s="17">
        <v>0</v>
      </c>
      <c r="G10" s="18">
        <v>0</v>
      </c>
    </row>
    <row r="11" spans="1:7" x14ac:dyDescent="0.35">
      <c r="A11" s="12"/>
      <c r="B11" s="12"/>
      <c r="C11" s="12"/>
      <c r="D11" s="12"/>
      <c r="E11" s="12"/>
      <c r="F11" s="12"/>
      <c r="G11" s="12"/>
    </row>
    <row r="12" spans="1:7" x14ac:dyDescent="0.35">
      <c r="A12" s="12"/>
      <c r="B12" s="12"/>
      <c r="C12" s="12"/>
      <c r="D12" s="12"/>
      <c r="E12" s="12"/>
      <c r="F12" s="12"/>
      <c r="G12" s="12"/>
    </row>
    <row r="13" spans="1:7" ht="18.5" x14ac:dyDescent="0.45">
      <c r="A13" s="19" t="s">
        <v>25</v>
      </c>
      <c r="B13" s="21"/>
      <c r="C13" s="22" t="s">
        <v>26</v>
      </c>
      <c r="D13" s="12"/>
      <c r="E13" s="12"/>
      <c r="F13" s="12"/>
      <c r="G13" s="12"/>
    </row>
    <row r="14" spans="1:7" x14ac:dyDescent="0.35">
      <c r="A14" s="69" t="s">
        <v>27</v>
      </c>
      <c r="B14" s="13"/>
      <c r="C14" s="13">
        <v>150</v>
      </c>
      <c r="D14" s="12"/>
      <c r="E14" s="12"/>
      <c r="F14" s="12"/>
      <c r="G14" s="12"/>
    </row>
    <row r="15" spans="1:7" x14ac:dyDescent="0.35">
      <c r="A15" s="12"/>
      <c r="B15" s="12"/>
      <c r="C15" s="12"/>
      <c r="D15" s="12"/>
      <c r="E15" s="12"/>
      <c r="F15" s="12"/>
      <c r="G15" s="12"/>
    </row>
    <row r="16" spans="1:7" ht="37.5" customHeight="1" thickBot="1" x14ac:dyDescent="0.5">
      <c r="A16" s="136" t="s">
        <v>28</v>
      </c>
      <c r="B16" s="137"/>
      <c r="C16" s="22" t="s">
        <v>26</v>
      </c>
      <c r="D16" s="20"/>
      <c r="E16" s="12"/>
      <c r="F16" s="12"/>
      <c r="G16" s="12"/>
    </row>
    <row r="17" spans="1:7" ht="45" customHeight="1" thickTop="1" x14ac:dyDescent="0.35">
      <c r="A17" s="138" t="s">
        <v>29</v>
      </c>
      <c r="B17" s="139"/>
      <c r="C17" s="23">
        <f>499.7525+504.3+319.88</f>
        <v>1323.9324999999999</v>
      </c>
      <c r="D17" s="20"/>
      <c r="E17" s="12"/>
      <c r="F17" s="12"/>
      <c r="G17" s="12"/>
    </row>
    <row r="18" spans="1:7" ht="15.5" x14ac:dyDescent="0.35">
      <c r="A18" s="24" t="s">
        <v>30</v>
      </c>
      <c r="B18" s="25"/>
      <c r="C18" s="26">
        <f>26.16+26.28+6.49</f>
        <v>58.93</v>
      </c>
      <c r="D18" s="20"/>
      <c r="E18" s="12"/>
      <c r="F18" s="12"/>
      <c r="G18" s="12"/>
    </row>
    <row r="19" spans="1:7" ht="15.5" x14ac:dyDescent="0.35">
      <c r="A19" s="27" t="s">
        <v>31</v>
      </c>
      <c r="B19" s="28"/>
      <c r="C19" s="29">
        <f>28.64+30.32+32.27</f>
        <v>91.23</v>
      </c>
      <c r="D19" s="20"/>
      <c r="E19" s="12"/>
      <c r="F19" s="12"/>
      <c r="G19" s="12"/>
    </row>
    <row r="20" spans="1:7" ht="15.5" x14ac:dyDescent="0.35">
      <c r="A20" s="30" t="s">
        <v>32</v>
      </c>
      <c r="B20" s="31"/>
      <c r="C20" s="32">
        <f>110.57+117.43+248.12</f>
        <v>476.12</v>
      </c>
      <c r="D20" s="20"/>
      <c r="E20" s="12"/>
      <c r="F20" s="12"/>
      <c r="G20" s="12"/>
    </row>
    <row r="21" spans="1:7" ht="15.5" x14ac:dyDescent="0.35">
      <c r="A21" s="33" t="s">
        <v>33</v>
      </c>
      <c r="B21" s="34"/>
      <c r="C21" s="35">
        <f>26.01+24.15+11.2</f>
        <v>61.36</v>
      </c>
      <c r="D21" s="20"/>
      <c r="E21" s="12"/>
      <c r="F21" s="12"/>
      <c r="G21" s="12"/>
    </row>
    <row r="22" spans="1:7" ht="45" customHeight="1" x14ac:dyDescent="0.35">
      <c r="A22" s="140" t="s">
        <v>34</v>
      </c>
      <c r="B22" s="141"/>
      <c r="C22" s="36">
        <f>9.26+21.16</f>
        <v>30.42</v>
      </c>
      <c r="D22" s="20"/>
      <c r="E22" s="12"/>
      <c r="F22" s="12"/>
      <c r="G22" s="12"/>
    </row>
    <row r="23" spans="1:7" ht="15.5" x14ac:dyDescent="0.35">
      <c r="A23" s="37" t="s">
        <v>35</v>
      </c>
      <c r="B23" s="38"/>
      <c r="C23" s="39">
        <v>65.349999999999994</v>
      </c>
      <c r="D23" s="20"/>
      <c r="E23" s="12"/>
      <c r="F23" s="12"/>
      <c r="G23" s="12"/>
    </row>
    <row r="24" spans="1:7" ht="15.5" x14ac:dyDescent="0.35">
      <c r="A24" s="37" t="s">
        <v>23</v>
      </c>
      <c r="B24" s="38"/>
      <c r="C24" s="39">
        <v>150</v>
      </c>
      <c r="D24" s="20"/>
      <c r="E24" s="12"/>
      <c r="F24" s="12"/>
      <c r="G24" s="12"/>
    </row>
    <row r="25" spans="1:7" ht="15.5" x14ac:dyDescent="0.35">
      <c r="A25" s="40" t="s">
        <v>36</v>
      </c>
      <c r="B25" s="41"/>
      <c r="C25" s="42">
        <v>5.81</v>
      </c>
      <c r="D25" s="20"/>
      <c r="E25" s="12"/>
      <c r="F25" s="12"/>
      <c r="G25" s="12"/>
    </row>
    <row r="26" spans="1:7" ht="15.5" x14ac:dyDescent="0.35">
      <c r="A26" s="49" t="s">
        <v>37</v>
      </c>
      <c r="B26" s="48"/>
      <c r="C26" s="53">
        <f>SUM(C17:C25)</f>
        <v>2263.1525000000001</v>
      </c>
      <c r="D26" s="20"/>
      <c r="E26" s="12"/>
      <c r="F26" s="12"/>
      <c r="G26" s="12"/>
    </row>
    <row r="27" spans="1:7" ht="15.5" x14ac:dyDescent="0.35">
      <c r="A27" s="20"/>
      <c r="B27" s="20"/>
      <c r="C27" s="20"/>
      <c r="D27" s="43"/>
      <c r="E27" s="12"/>
      <c r="F27" s="12"/>
      <c r="G27" s="12"/>
    </row>
    <row r="28" spans="1:7" ht="56.25" customHeight="1" thickBot="1" x14ac:dyDescent="0.5">
      <c r="A28" s="142" t="s">
        <v>38</v>
      </c>
      <c r="B28" s="143"/>
      <c r="C28" s="44" t="s">
        <v>39</v>
      </c>
      <c r="D28" s="20"/>
      <c r="E28" s="12"/>
      <c r="F28" s="12"/>
      <c r="G28" s="12"/>
    </row>
    <row r="29" spans="1:7" ht="15" thickTop="1" x14ac:dyDescent="0.35">
      <c r="A29" s="82" t="s">
        <v>40</v>
      </c>
      <c r="B29" s="83"/>
      <c r="C29" s="45">
        <f>+C10</f>
        <v>1762.5</v>
      </c>
      <c r="D29" s="12"/>
      <c r="E29" s="12"/>
      <c r="F29" s="12"/>
      <c r="G29" s="12"/>
    </row>
    <row r="30" spans="1:7" x14ac:dyDescent="0.35">
      <c r="A30" s="82" t="s">
        <v>41</v>
      </c>
      <c r="B30" s="83"/>
      <c r="C30" s="45">
        <f>+D10</f>
        <v>350.65</v>
      </c>
      <c r="D30" s="12"/>
      <c r="E30" s="12"/>
      <c r="F30" s="12"/>
      <c r="G30" s="12"/>
    </row>
    <row r="31" spans="1:7" x14ac:dyDescent="0.35">
      <c r="A31" s="82" t="s">
        <v>42</v>
      </c>
      <c r="B31" s="83"/>
      <c r="C31" s="45">
        <v>150</v>
      </c>
      <c r="D31" s="12"/>
      <c r="E31" s="12"/>
      <c r="F31" s="12"/>
      <c r="G31" s="12"/>
    </row>
    <row r="32" spans="1:7" x14ac:dyDescent="0.35">
      <c r="A32" s="52" t="s">
        <v>37</v>
      </c>
      <c r="B32" s="50"/>
      <c r="C32" s="51">
        <f>SUM(C29:C31)</f>
        <v>2263.15</v>
      </c>
      <c r="D32" s="12"/>
      <c r="E32" s="12"/>
      <c r="F32" s="12"/>
      <c r="G32" s="12"/>
    </row>
    <row r="33" spans="1:7" ht="18.5" x14ac:dyDescent="0.45">
      <c r="A33" s="12"/>
      <c r="B33" s="12"/>
      <c r="C33" s="46"/>
      <c r="D33" s="12"/>
      <c r="E33" s="12"/>
      <c r="F33" s="12"/>
      <c r="G33" s="12"/>
    </row>
  </sheetData>
  <mergeCells count="7">
    <mergeCell ref="A22:B22"/>
    <mergeCell ref="A28:B28"/>
    <mergeCell ref="A1:G2"/>
    <mergeCell ref="A3:A5"/>
    <mergeCell ref="C3:E3"/>
    <mergeCell ref="A16:B16"/>
    <mergeCell ref="A17:B17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EF590-1ACD-4D23-A0E1-EE1E4CF88109}">
  <sheetPr>
    <pageSetUpPr fitToPage="1"/>
  </sheetPr>
  <dimension ref="B2:L26"/>
  <sheetViews>
    <sheetView workbookViewId="0">
      <selection activeCell="I30" sqref="I30"/>
    </sheetView>
  </sheetViews>
  <sheetFormatPr defaultRowHeight="14.5" x14ac:dyDescent="0.35"/>
  <cols>
    <col min="1" max="1" width="2.26953125" customWidth="1"/>
    <col min="2" max="2" width="3.81640625" customWidth="1"/>
    <col min="3" max="3" width="1.7265625" customWidth="1"/>
    <col min="4" max="4" width="2" customWidth="1"/>
    <col min="5" max="5" width="67.7265625" customWidth="1"/>
    <col min="6" max="6" width="1.453125" customWidth="1"/>
    <col min="7" max="7" width="2.26953125" customWidth="1"/>
    <col min="8" max="8" width="1.81640625" customWidth="1"/>
    <col min="9" max="9" width="74" customWidth="1"/>
    <col min="10" max="10" width="3.7265625" customWidth="1"/>
    <col min="11" max="11" width="2" customWidth="1"/>
    <col min="12" max="12" width="4.453125" customWidth="1"/>
  </cols>
  <sheetData>
    <row r="2" spans="2:12" ht="21" x14ac:dyDescent="0.5">
      <c r="B2" s="58" t="s">
        <v>43</v>
      </c>
    </row>
    <row r="4" spans="2:12" x14ac:dyDescent="0.35">
      <c r="B4" s="54" t="s">
        <v>44</v>
      </c>
    </row>
    <row r="6" spans="2:12" x14ac:dyDescent="0.35">
      <c r="C6" s="57" t="s">
        <v>45</v>
      </c>
      <c r="D6" s="57"/>
      <c r="E6" s="57"/>
      <c r="G6" s="57" t="s">
        <v>46</v>
      </c>
      <c r="J6" s="57" t="s">
        <v>47</v>
      </c>
    </row>
    <row r="7" spans="2:12" x14ac:dyDescent="0.35">
      <c r="D7" t="s">
        <v>48</v>
      </c>
      <c r="H7" t="s">
        <v>48</v>
      </c>
      <c r="K7" t="s">
        <v>48</v>
      </c>
    </row>
    <row r="8" spans="2:12" x14ac:dyDescent="0.35">
      <c r="E8" t="s">
        <v>49</v>
      </c>
      <c r="I8" t="s">
        <v>49</v>
      </c>
      <c r="L8" t="s">
        <v>49</v>
      </c>
    </row>
    <row r="9" spans="2:12" x14ac:dyDescent="0.35">
      <c r="E9" t="s">
        <v>50</v>
      </c>
      <c r="I9" t="s">
        <v>51</v>
      </c>
      <c r="L9" t="s">
        <v>54</v>
      </c>
    </row>
    <row r="10" spans="2:12" x14ac:dyDescent="0.35">
      <c r="E10" t="s">
        <v>52</v>
      </c>
      <c r="I10" t="s">
        <v>53</v>
      </c>
      <c r="L10" t="s">
        <v>57</v>
      </c>
    </row>
    <row r="11" spans="2:12" x14ac:dyDescent="0.35">
      <c r="E11" t="s">
        <v>55</v>
      </c>
      <c r="H11" t="s">
        <v>56</v>
      </c>
      <c r="L11" t="s">
        <v>60</v>
      </c>
    </row>
    <row r="12" spans="2:12" x14ac:dyDescent="0.35">
      <c r="E12" t="s">
        <v>58</v>
      </c>
      <c r="I12" t="s">
        <v>59</v>
      </c>
      <c r="L12" t="s">
        <v>63</v>
      </c>
    </row>
    <row r="13" spans="2:12" x14ac:dyDescent="0.35">
      <c r="E13" t="s">
        <v>61</v>
      </c>
      <c r="I13" t="s">
        <v>62</v>
      </c>
      <c r="L13" t="s">
        <v>66</v>
      </c>
    </row>
    <row r="14" spans="2:12" x14ac:dyDescent="0.35">
      <c r="E14" t="s">
        <v>64</v>
      </c>
      <c r="I14" t="s">
        <v>65</v>
      </c>
      <c r="K14" t="s">
        <v>67</v>
      </c>
    </row>
    <row r="15" spans="2:12" x14ac:dyDescent="0.35">
      <c r="D15" t="s">
        <v>67</v>
      </c>
      <c r="H15" t="s">
        <v>68</v>
      </c>
      <c r="L15" t="s">
        <v>71</v>
      </c>
    </row>
    <row r="16" spans="2:12" x14ac:dyDescent="0.35">
      <c r="E16" t="s">
        <v>69</v>
      </c>
      <c r="I16" t="s">
        <v>70</v>
      </c>
      <c r="K16" t="s">
        <v>56</v>
      </c>
    </row>
    <row r="17" spans="4:12" x14ac:dyDescent="0.35">
      <c r="E17" t="s">
        <v>72</v>
      </c>
      <c r="I17" t="s">
        <v>73</v>
      </c>
      <c r="L17" t="s">
        <v>74</v>
      </c>
    </row>
    <row r="18" spans="4:12" x14ac:dyDescent="0.35">
      <c r="D18" t="s">
        <v>56</v>
      </c>
      <c r="L18" t="s">
        <v>76</v>
      </c>
    </row>
    <row r="19" spans="4:12" x14ac:dyDescent="0.35">
      <c r="E19" t="s">
        <v>75</v>
      </c>
      <c r="L19" t="s">
        <v>78</v>
      </c>
    </row>
    <row r="20" spans="4:12" x14ac:dyDescent="0.35">
      <c r="E20" t="s">
        <v>77</v>
      </c>
    </row>
    <row r="21" spans="4:12" x14ac:dyDescent="0.35">
      <c r="E21" t="s">
        <v>79</v>
      </c>
    </row>
    <row r="22" spans="4:12" x14ac:dyDescent="0.35">
      <c r="E22" t="s">
        <v>80</v>
      </c>
    </row>
    <row r="23" spans="4:12" x14ac:dyDescent="0.35">
      <c r="E23" t="s">
        <v>81</v>
      </c>
    </row>
    <row r="24" spans="4:12" x14ac:dyDescent="0.35">
      <c r="D24" t="s">
        <v>68</v>
      </c>
    </row>
    <row r="25" spans="4:12" x14ac:dyDescent="0.35">
      <c r="E25" t="s">
        <v>82</v>
      </c>
    </row>
    <row r="26" spans="4:12" x14ac:dyDescent="0.35">
      <c r="E26" t="s">
        <v>73</v>
      </c>
    </row>
  </sheetData>
  <sheetProtection algorithmName="SHA-512" hashValue="mweKWUyg5/gumzYrDEgk/9uyiJHGhQ8KZ7CmTCOjkbBRAqsa3I5RgKFmy3XQ2AZwq5JUNaB0Y1ys9Bdmq46PaA==" saltValue="PEcejokLkFC9q/JGyElglA==" spinCount="100000" sheet="1" objects="1" scenarios="1"/>
  <pageMargins left="0.7" right="0.7" top="0.75" bottom="0.75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D12AD-DF93-4958-91A2-6D264DF3F883}">
  <dimension ref="B2:J22"/>
  <sheetViews>
    <sheetView workbookViewId="0">
      <selection activeCell="F16" sqref="F16"/>
    </sheetView>
  </sheetViews>
  <sheetFormatPr defaultRowHeight="14.5" x14ac:dyDescent="0.35"/>
  <cols>
    <col min="1" max="1" width="6.7265625" customWidth="1"/>
    <col min="2" max="2" width="16.54296875" customWidth="1"/>
    <col min="3" max="3" width="25.54296875" customWidth="1"/>
    <col min="4" max="4" width="18.453125" customWidth="1"/>
    <col min="5" max="5" width="15.54296875" customWidth="1"/>
    <col min="6" max="6" width="18.453125" customWidth="1"/>
    <col min="7" max="7" width="20.26953125" customWidth="1"/>
    <col min="8" max="8" width="21.26953125" customWidth="1"/>
    <col min="9" max="9" width="20.81640625" customWidth="1"/>
    <col min="10" max="10" width="21.453125" bestFit="1" customWidth="1"/>
  </cols>
  <sheetData>
    <row r="2" spans="2:10" ht="21" x14ac:dyDescent="0.5">
      <c r="B2" s="58" t="s">
        <v>83</v>
      </c>
      <c r="C2" s="58"/>
    </row>
    <row r="5" spans="2:10" ht="21" customHeight="1" x14ac:dyDescent="0.35">
      <c r="B5" s="94" t="s">
        <v>84</v>
      </c>
      <c r="C5" s="95" t="s">
        <v>85</v>
      </c>
      <c r="D5" s="96" t="s">
        <v>86</v>
      </c>
      <c r="E5" s="96" t="s">
        <v>87</v>
      </c>
      <c r="F5" s="96" t="s">
        <v>88</v>
      </c>
      <c r="G5" s="96" t="s">
        <v>89</v>
      </c>
      <c r="H5" s="96" t="s">
        <v>90</v>
      </c>
      <c r="I5" s="96" t="s">
        <v>91</v>
      </c>
      <c r="J5" s="97" t="s">
        <v>92</v>
      </c>
    </row>
    <row r="6" spans="2:10" x14ac:dyDescent="0.35">
      <c r="B6" s="98" t="s">
        <v>93</v>
      </c>
      <c r="C6" s="61"/>
      <c r="D6" s="61">
        <f>136.58+24.15+11.2</f>
        <v>171.93</v>
      </c>
      <c r="E6" s="61" t="s">
        <v>94</v>
      </c>
      <c r="F6" s="67">
        <v>0</v>
      </c>
      <c r="G6" s="64">
        <f>+D6*F6</f>
        <v>0</v>
      </c>
      <c r="H6" s="61">
        <v>21</v>
      </c>
      <c r="I6" s="64">
        <f>+G6*H6</f>
        <v>0</v>
      </c>
      <c r="J6" s="99">
        <f>+I6*12</f>
        <v>0</v>
      </c>
    </row>
    <row r="7" spans="2:10" x14ac:dyDescent="0.35">
      <c r="B7" s="100" t="s">
        <v>93</v>
      </c>
      <c r="C7" s="87"/>
      <c r="D7" s="87">
        <f>117.43+248.12</f>
        <v>365.55</v>
      </c>
      <c r="E7" s="87" t="s">
        <v>40</v>
      </c>
      <c r="F7" s="67">
        <v>0</v>
      </c>
      <c r="G7" s="88">
        <f t="shared" ref="G7:G12" si="0">+D7*F7</f>
        <v>0</v>
      </c>
      <c r="H7" s="87">
        <v>21</v>
      </c>
      <c r="I7" s="88">
        <f t="shared" ref="I7:I12" si="1">+G7*H7</f>
        <v>0</v>
      </c>
      <c r="J7" s="101">
        <f t="shared" ref="J7:J15" si="2">+I7*12</f>
        <v>0</v>
      </c>
    </row>
    <row r="8" spans="2:10" ht="23.25" customHeight="1" x14ac:dyDescent="0.35">
      <c r="B8" s="102" t="s">
        <v>95</v>
      </c>
      <c r="C8" s="86" t="s">
        <v>96</v>
      </c>
      <c r="D8" s="63">
        <v>33.29</v>
      </c>
      <c r="E8" s="63" t="s">
        <v>94</v>
      </c>
      <c r="F8" s="67">
        <v>0</v>
      </c>
      <c r="G8" s="66">
        <f t="shared" si="0"/>
        <v>0</v>
      </c>
      <c r="H8" s="63">
        <v>21</v>
      </c>
      <c r="I8" s="66">
        <f t="shared" si="1"/>
        <v>0</v>
      </c>
      <c r="J8" s="103">
        <f t="shared" si="2"/>
        <v>0</v>
      </c>
    </row>
    <row r="9" spans="2:10" ht="38.25" customHeight="1" x14ac:dyDescent="0.35">
      <c r="B9" s="104" t="s">
        <v>95</v>
      </c>
      <c r="C9" s="86" t="s">
        <v>96</v>
      </c>
      <c r="D9" s="62">
        <f>466.46+504.3+319.88</f>
        <v>1290.6399999999999</v>
      </c>
      <c r="E9" s="62" t="s">
        <v>40</v>
      </c>
      <c r="F9" s="67">
        <v>0</v>
      </c>
      <c r="G9" s="65">
        <f t="shared" si="0"/>
        <v>0</v>
      </c>
      <c r="H9" s="62">
        <v>4</v>
      </c>
      <c r="I9" s="65">
        <f t="shared" si="1"/>
        <v>0</v>
      </c>
      <c r="J9" s="105">
        <f t="shared" si="2"/>
        <v>0</v>
      </c>
    </row>
    <row r="10" spans="2:10" ht="37.5" customHeight="1" x14ac:dyDescent="0.35">
      <c r="B10" s="98" t="s">
        <v>97</v>
      </c>
      <c r="C10" s="85" t="s">
        <v>96</v>
      </c>
      <c r="D10" s="61">
        <v>65.349999999999994</v>
      </c>
      <c r="E10" s="61" t="s">
        <v>40</v>
      </c>
      <c r="F10" s="67">
        <v>0</v>
      </c>
      <c r="G10" s="64">
        <f t="shared" si="0"/>
        <v>0</v>
      </c>
      <c r="H10" s="61">
        <v>4</v>
      </c>
      <c r="I10" s="64">
        <f t="shared" si="1"/>
        <v>0</v>
      </c>
      <c r="J10" s="99">
        <f t="shared" si="2"/>
        <v>0</v>
      </c>
    </row>
    <row r="11" spans="2:10" ht="31.5" customHeight="1" x14ac:dyDescent="0.35">
      <c r="B11" s="104" t="s">
        <v>30</v>
      </c>
      <c r="C11" s="86" t="s">
        <v>96</v>
      </c>
      <c r="D11" s="62">
        <f>26.16+26.28</f>
        <v>52.44</v>
      </c>
      <c r="E11" s="62" t="s">
        <v>94</v>
      </c>
      <c r="F11" s="67">
        <v>0</v>
      </c>
      <c r="G11" s="65">
        <f t="shared" si="0"/>
        <v>0</v>
      </c>
      <c r="H11" s="62">
        <v>21</v>
      </c>
      <c r="I11" s="65">
        <f t="shared" si="1"/>
        <v>0</v>
      </c>
      <c r="J11" s="105">
        <f t="shared" si="2"/>
        <v>0</v>
      </c>
    </row>
    <row r="12" spans="2:10" ht="35.25" customHeight="1" x14ac:dyDescent="0.35">
      <c r="B12" s="104" t="s">
        <v>30</v>
      </c>
      <c r="C12" s="86" t="s">
        <v>96</v>
      </c>
      <c r="D12" s="62">
        <v>6.49</v>
      </c>
      <c r="E12" s="62" t="s">
        <v>40</v>
      </c>
      <c r="F12" s="67">
        <v>0</v>
      </c>
      <c r="G12" s="65">
        <f t="shared" si="0"/>
        <v>0</v>
      </c>
      <c r="H12" s="62">
        <v>4</v>
      </c>
      <c r="I12" s="65">
        <f t="shared" si="1"/>
        <v>0</v>
      </c>
      <c r="J12" s="105">
        <f t="shared" si="2"/>
        <v>0</v>
      </c>
    </row>
    <row r="13" spans="2:10" ht="24" customHeight="1" x14ac:dyDescent="0.35">
      <c r="B13" s="98" t="s">
        <v>98</v>
      </c>
      <c r="C13" s="85" t="s">
        <v>96</v>
      </c>
      <c r="D13" s="61">
        <f>28.64+30.32+32.27</f>
        <v>91.23</v>
      </c>
      <c r="E13" s="61" t="s">
        <v>94</v>
      </c>
      <c r="F13" s="67">
        <v>0</v>
      </c>
      <c r="G13" s="64">
        <f>+D13*F13</f>
        <v>0</v>
      </c>
      <c r="H13" s="61">
        <v>21</v>
      </c>
      <c r="I13" s="64">
        <f>+G13*H13</f>
        <v>0</v>
      </c>
      <c r="J13" s="99">
        <f t="shared" si="2"/>
        <v>0</v>
      </c>
    </row>
    <row r="14" spans="2:10" x14ac:dyDescent="0.35">
      <c r="B14" s="102" t="s">
        <v>99</v>
      </c>
      <c r="C14" s="63"/>
      <c r="D14" s="63">
        <v>1.76</v>
      </c>
      <c r="E14" s="63" t="s">
        <v>94</v>
      </c>
      <c r="F14" s="67">
        <v>0</v>
      </c>
      <c r="G14" s="66">
        <f>+D14*F14</f>
        <v>0</v>
      </c>
      <c r="H14" s="63">
        <v>4</v>
      </c>
      <c r="I14" s="66">
        <f>+G14*H14</f>
        <v>0</v>
      </c>
      <c r="J14" s="103">
        <f t="shared" si="2"/>
        <v>0</v>
      </c>
    </row>
    <row r="15" spans="2:10" x14ac:dyDescent="0.35">
      <c r="B15" s="102" t="s">
        <v>99</v>
      </c>
      <c r="C15" s="63"/>
      <c r="D15" s="63">
        <f>7.5+21.16</f>
        <v>28.66</v>
      </c>
      <c r="E15" s="63" t="s">
        <v>40</v>
      </c>
      <c r="F15" s="67">
        <v>0</v>
      </c>
      <c r="G15" s="66">
        <f>+D15*F15</f>
        <v>0</v>
      </c>
      <c r="H15" s="63">
        <v>1</v>
      </c>
      <c r="I15" s="66">
        <f>+G15*H15</f>
        <v>0</v>
      </c>
      <c r="J15" s="103">
        <f t="shared" si="2"/>
        <v>0</v>
      </c>
    </row>
    <row r="16" spans="2:10" x14ac:dyDescent="0.35">
      <c r="B16" s="106" t="s">
        <v>100</v>
      </c>
      <c r="C16" s="93" t="s">
        <v>101</v>
      </c>
      <c r="D16" s="90"/>
      <c r="E16" s="90"/>
      <c r="F16" s="91">
        <v>0</v>
      </c>
      <c r="G16" s="91">
        <v>0</v>
      </c>
      <c r="H16" s="89">
        <v>0</v>
      </c>
      <c r="I16" s="91">
        <v>0</v>
      </c>
      <c r="J16" s="107">
        <v>0</v>
      </c>
    </row>
    <row r="17" spans="2:10" x14ac:dyDescent="0.35">
      <c r="B17" s="106" t="s">
        <v>102</v>
      </c>
      <c r="C17" s="93" t="s">
        <v>101</v>
      </c>
      <c r="D17" s="89">
        <v>5.81</v>
      </c>
      <c r="E17" s="89" t="s">
        <v>40</v>
      </c>
      <c r="F17" s="91">
        <v>0</v>
      </c>
      <c r="G17" s="91">
        <v>0</v>
      </c>
      <c r="H17" s="89">
        <v>0</v>
      </c>
      <c r="I17" s="91">
        <v>0</v>
      </c>
      <c r="J17" s="107">
        <v>0</v>
      </c>
    </row>
    <row r="18" spans="2:10" x14ac:dyDescent="0.35">
      <c r="B18" s="106" t="s">
        <v>23</v>
      </c>
      <c r="C18" s="93" t="s">
        <v>101</v>
      </c>
      <c r="D18" s="89">
        <v>150</v>
      </c>
      <c r="E18" s="92" t="s">
        <v>27</v>
      </c>
      <c r="F18" s="91">
        <v>0</v>
      </c>
      <c r="G18" s="91">
        <v>0</v>
      </c>
      <c r="H18" s="89">
        <v>0</v>
      </c>
      <c r="I18" s="91">
        <v>0</v>
      </c>
      <c r="J18" s="107">
        <v>0</v>
      </c>
    </row>
    <row r="19" spans="2:10" x14ac:dyDescent="0.35">
      <c r="B19" s="108" t="s">
        <v>103</v>
      </c>
      <c r="C19" s="109"/>
      <c r="D19" s="110">
        <f>SUM(D6:D18)</f>
        <v>2263.1499999999996</v>
      </c>
      <c r="E19" s="110"/>
      <c r="F19" s="110"/>
      <c r="G19" s="110"/>
      <c r="H19" s="110"/>
      <c r="I19" s="110"/>
      <c r="J19" s="111">
        <f>SUM(J6:J15)</f>
        <v>0</v>
      </c>
    </row>
    <row r="21" spans="2:10" x14ac:dyDescent="0.35">
      <c r="B21" s="68" t="s">
        <v>5</v>
      </c>
      <c r="C21" s="68"/>
    </row>
    <row r="22" spans="2:10" x14ac:dyDescent="0.35">
      <c r="B22" t="s">
        <v>104</v>
      </c>
    </row>
  </sheetData>
  <protectedRanges>
    <protectedRange sqref="F6:F15" name="Oblast1"/>
  </protectedRange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DB2A3-792A-4152-9A20-C229AAAB3FE1}">
  <dimension ref="A1:E18"/>
  <sheetViews>
    <sheetView topLeftCell="A3" workbookViewId="0">
      <selection activeCell="F8" sqref="F8"/>
    </sheetView>
  </sheetViews>
  <sheetFormatPr defaultRowHeight="14.5" x14ac:dyDescent="0.35"/>
  <cols>
    <col min="1" max="1" width="51.81640625" customWidth="1"/>
    <col min="2" max="2" width="11.81640625" customWidth="1"/>
    <col min="3" max="3" width="18.54296875" customWidth="1"/>
    <col min="4" max="4" width="22.81640625" customWidth="1"/>
    <col min="5" max="5" width="17.81640625" customWidth="1"/>
  </cols>
  <sheetData>
    <row r="1" spans="1:5" ht="21" x14ac:dyDescent="0.5">
      <c r="A1" s="144" t="s">
        <v>105</v>
      </c>
      <c r="B1" s="145"/>
      <c r="C1" s="145"/>
      <c r="D1" s="145"/>
      <c r="E1" s="145"/>
    </row>
    <row r="3" spans="1:5" ht="55" customHeight="1" x14ac:dyDescent="0.35">
      <c r="A3" s="112" t="s">
        <v>106</v>
      </c>
      <c r="B3" s="113" t="s">
        <v>107</v>
      </c>
      <c r="C3" s="113" t="s">
        <v>139</v>
      </c>
      <c r="D3" s="113" t="s">
        <v>140</v>
      </c>
      <c r="E3" s="114" t="s">
        <v>108</v>
      </c>
    </row>
    <row r="4" spans="1:5" ht="16.5" x14ac:dyDescent="0.35">
      <c r="A4" s="72" t="s">
        <v>136</v>
      </c>
      <c r="B4" s="73" t="s">
        <v>109</v>
      </c>
      <c r="C4" s="73">
        <v>150</v>
      </c>
      <c r="D4" s="59">
        <v>0</v>
      </c>
      <c r="E4" s="76">
        <f>+C4*D4</f>
        <v>0</v>
      </c>
    </row>
    <row r="5" spans="1:5" ht="16.5" x14ac:dyDescent="0.35">
      <c r="A5" s="72" t="s">
        <v>110</v>
      </c>
      <c r="B5" s="73" t="s">
        <v>109</v>
      </c>
      <c r="C5" s="73">
        <v>365.55</v>
      </c>
      <c r="D5" s="59">
        <v>0</v>
      </c>
      <c r="E5" s="76">
        <f>+C5*D5</f>
        <v>0</v>
      </c>
    </row>
    <row r="6" spans="1:5" ht="16.5" x14ac:dyDescent="0.35">
      <c r="A6" s="72" t="s">
        <v>111</v>
      </c>
      <c r="B6" s="73" t="s">
        <v>109</v>
      </c>
      <c r="C6" s="73">
        <v>65.349999999999994</v>
      </c>
      <c r="D6" s="59">
        <v>0</v>
      </c>
      <c r="E6" s="76">
        <f t="shared" ref="E6:E10" si="0">+C6*D6</f>
        <v>0</v>
      </c>
    </row>
    <row r="7" spans="1:5" ht="16.5" x14ac:dyDescent="0.35">
      <c r="A7" s="72" t="s">
        <v>112</v>
      </c>
      <c r="B7" s="73" t="s">
        <v>109</v>
      </c>
      <c r="C7" s="73">
        <v>1290.6400000000001</v>
      </c>
      <c r="D7" s="59">
        <v>0</v>
      </c>
      <c r="E7" s="76">
        <f t="shared" si="0"/>
        <v>0</v>
      </c>
    </row>
    <row r="8" spans="1:5" ht="16.5" x14ac:dyDescent="0.35">
      <c r="A8" s="72" t="s">
        <v>113</v>
      </c>
      <c r="B8" s="73" t="s">
        <v>109</v>
      </c>
      <c r="C8" s="73">
        <v>62</v>
      </c>
      <c r="D8" s="59">
        <v>0</v>
      </c>
      <c r="E8" s="76">
        <f t="shared" si="0"/>
        <v>0</v>
      </c>
    </row>
    <row r="9" spans="1:5" ht="16.5" x14ac:dyDescent="0.35">
      <c r="A9" s="72" t="s">
        <v>137</v>
      </c>
      <c r="B9" s="73" t="s">
        <v>109</v>
      </c>
      <c r="C9" s="73">
        <v>300</v>
      </c>
      <c r="D9" s="59">
        <v>0</v>
      </c>
      <c r="E9" s="76">
        <f t="shared" si="0"/>
        <v>0</v>
      </c>
    </row>
    <row r="10" spans="1:5" ht="15" thickBot="1" x14ac:dyDescent="0.4">
      <c r="A10" s="74" t="s">
        <v>144</v>
      </c>
      <c r="B10" s="75" t="s">
        <v>138</v>
      </c>
      <c r="C10" s="75">
        <v>10</v>
      </c>
      <c r="D10" s="60">
        <v>0</v>
      </c>
      <c r="E10" s="76">
        <f t="shared" si="0"/>
        <v>0</v>
      </c>
    </row>
    <row r="11" spans="1:5" x14ac:dyDescent="0.35">
      <c r="D11" s="115" t="s">
        <v>114</v>
      </c>
      <c r="E11" s="116">
        <f>SUM(E4:E10)</f>
        <v>0</v>
      </c>
    </row>
    <row r="13" spans="1:5" x14ac:dyDescent="0.35">
      <c r="A13" s="54" t="s">
        <v>5</v>
      </c>
    </row>
    <row r="14" spans="1:5" x14ac:dyDescent="0.35">
      <c r="A14" t="s">
        <v>115</v>
      </c>
    </row>
    <row r="15" spans="1:5" x14ac:dyDescent="0.35">
      <c r="A15" t="s">
        <v>141</v>
      </c>
    </row>
    <row r="16" spans="1:5" x14ac:dyDescent="0.35">
      <c r="A16" t="s">
        <v>142</v>
      </c>
    </row>
    <row r="17" spans="1:1" x14ac:dyDescent="0.35">
      <c r="A17" t="s">
        <v>143</v>
      </c>
    </row>
    <row r="18" spans="1:1" x14ac:dyDescent="0.35">
      <c r="A18" t="s">
        <v>145</v>
      </c>
    </row>
  </sheetData>
  <sheetProtection algorithmName="SHA-512" hashValue="y62F/9qDmcBdbPeUZn+CJcx8r0q0HzX4loLcW0TbEYSrEypRnZTL30kVZwxI+sp75L/cVAVKb2tdR2ws8i9F5w==" saltValue="oOlUwneJF2J2GNMCSCSuUA==" spinCount="100000" sheet="1" objects="1" scenarios="1"/>
  <protectedRanges>
    <protectedRange sqref="D4:D10" name="Oblast1"/>
  </protectedRanges>
  <mergeCells count="1">
    <mergeCell ref="A1:E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4C8B5-E59A-4DF0-8C94-D15D3C49F96B}">
  <dimension ref="B2:D20"/>
  <sheetViews>
    <sheetView tabSelected="1" workbookViewId="0">
      <selection activeCell="D16" sqref="D16"/>
    </sheetView>
  </sheetViews>
  <sheetFormatPr defaultRowHeight="14.5" x14ac:dyDescent="0.35"/>
  <cols>
    <col min="2" max="2" width="38.54296875" customWidth="1"/>
    <col min="3" max="3" width="15.453125" customWidth="1"/>
    <col min="4" max="4" width="19.453125" customWidth="1"/>
    <col min="5" max="5" width="16.1796875" customWidth="1"/>
  </cols>
  <sheetData>
    <row r="2" spans="2:4" x14ac:dyDescent="0.35">
      <c r="B2" s="54" t="s">
        <v>133</v>
      </c>
    </row>
    <row r="4" spans="2:4" ht="15.5" x14ac:dyDescent="0.35">
      <c r="B4" s="79" t="s">
        <v>116</v>
      </c>
      <c r="C4" s="80" t="s">
        <v>117</v>
      </c>
      <c r="D4" s="81" t="s">
        <v>118</v>
      </c>
    </row>
    <row r="5" spans="2:4" x14ac:dyDescent="0.35">
      <c r="B5" s="77" t="s">
        <v>119</v>
      </c>
      <c r="C5" s="78" t="s">
        <v>120</v>
      </c>
      <c r="D5" s="70">
        <v>0</v>
      </c>
    </row>
    <row r="6" spans="2:4" x14ac:dyDescent="0.35">
      <c r="B6" s="77" t="s">
        <v>121</v>
      </c>
      <c r="C6" s="78" t="s">
        <v>120</v>
      </c>
      <c r="D6" s="70">
        <v>0</v>
      </c>
    </row>
    <row r="7" spans="2:4" x14ac:dyDescent="0.35">
      <c r="B7" s="77" t="s">
        <v>122</v>
      </c>
      <c r="C7" s="78" t="s">
        <v>120</v>
      </c>
      <c r="D7" s="70">
        <v>0</v>
      </c>
    </row>
    <row r="8" spans="2:4" x14ac:dyDescent="0.35">
      <c r="B8" s="77" t="s">
        <v>123</v>
      </c>
      <c r="C8" s="78" t="s">
        <v>120</v>
      </c>
      <c r="D8" s="70">
        <v>0</v>
      </c>
    </row>
    <row r="9" spans="2:4" x14ac:dyDescent="0.35">
      <c r="B9" s="77" t="s">
        <v>124</v>
      </c>
      <c r="C9" s="78" t="s">
        <v>120</v>
      </c>
      <c r="D9" s="70">
        <v>0</v>
      </c>
    </row>
    <row r="10" spans="2:4" x14ac:dyDescent="0.35">
      <c r="B10" s="77" t="s">
        <v>125</v>
      </c>
      <c r="C10" s="78" t="s">
        <v>134</v>
      </c>
      <c r="D10" s="70">
        <v>0</v>
      </c>
    </row>
    <row r="11" spans="2:4" x14ac:dyDescent="0.35">
      <c r="B11" s="77" t="s">
        <v>126</v>
      </c>
      <c r="C11" s="78" t="s">
        <v>135</v>
      </c>
      <c r="D11" s="70">
        <v>0</v>
      </c>
    </row>
    <row r="12" spans="2:4" x14ac:dyDescent="0.35">
      <c r="B12" s="77" t="s">
        <v>127</v>
      </c>
      <c r="C12" s="78" t="s">
        <v>135</v>
      </c>
      <c r="D12" s="70">
        <v>0</v>
      </c>
    </row>
    <row r="13" spans="2:4" x14ac:dyDescent="0.35">
      <c r="B13" s="77" t="s">
        <v>128</v>
      </c>
      <c r="C13" s="78" t="s">
        <v>120</v>
      </c>
      <c r="D13" s="70">
        <v>0</v>
      </c>
    </row>
    <row r="14" spans="2:4" x14ac:dyDescent="0.35">
      <c r="B14" s="77" t="s">
        <v>129</v>
      </c>
      <c r="C14" s="78" t="s">
        <v>120</v>
      </c>
      <c r="D14" s="70">
        <v>0</v>
      </c>
    </row>
    <row r="15" spans="2:4" x14ac:dyDescent="0.35">
      <c r="B15" s="77" t="s">
        <v>130</v>
      </c>
      <c r="C15" s="78" t="s">
        <v>131</v>
      </c>
      <c r="D15" s="70">
        <v>0</v>
      </c>
    </row>
    <row r="16" spans="2:4" x14ac:dyDescent="0.35">
      <c r="B16" s="55" t="s">
        <v>37</v>
      </c>
      <c r="C16" s="56"/>
      <c r="D16" s="71">
        <f>SUM(D5:D15)</f>
        <v>0</v>
      </c>
    </row>
    <row r="18" spans="2:2" x14ac:dyDescent="0.35">
      <c r="B18" s="54" t="s">
        <v>5</v>
      </c>
    </row>
    <row r="19" spans="2:2" x14ac:dyDescent="0.35">
      <c r="B19" t="s">
        <v>115</v>
      </c>
    </row>
    <row r="20" spans="2:2" x14ac:dyDescent="0.35">
      <c r="B20" t="s">
        <v>132</v>
      </c>
    </row>
  </sheetData>
  <sheetProtection algorithmName="SHA-512" hashValue="8fsd92RLJ2yRdbzp6GUpwE2Nvik7E41uMV9yhxMFrF5pw3Azf3AEdu0McvnE6o4yjv1S/dtokNv5H6jxLLOoEw==" saltValue="qq6YqjH4d20DLHqeLMlw/Q==" spinCount="100000" sheet="1" objects="1" scenarios="1"/>
  <protectedRanges>
    <protectedRange sqref="D5:D15" name="Oblast1"/>
  </protectedRange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01406C9EFE9714583EBC112D686A5C7" ma:contentTypeVersion="9" ma:contentTypeDescription="Vytvoří nový dokument" ma:contentTypeScope="" ma:versionID="e274e0d200d11c83a00a698b5e17bd65">
  <xsd:schema xmlns:xsd="http://www.w3.org/2001/XMLSchema" xmlns:xs="http://www.w3.org/2001/XMLSchema" xmlns:p="http://schemas.microsoft.com/office/2006/metadata/properties" xmlns:ns2="92b19b60-18ce-45f1-9d52-e4e4a7a8e3ab" xmlns:ns3="d14d017b-ee60-4e58-bc6b-9194e7144e30" targetNamespace="http://schemas.microsoft.com/office/2006/metadata/properties" ma:root="true" ma:fieldsID="2252a1ca954bab7662bb9851162bd20e" ns2:_="" ns3:_="">
    <xsd:import namespace="92b19b60-18ce-45f1-9d52-e4e4a7a8e3ab"/>
    <xsd:import namespace="d14d017b-ee60-4e58-bc6b-9194e7144e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b19b60-18ce-45f1-9d52-e4e4a7a8e3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d017b-ee60-4e58-bc6b-9194e7144e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8D7370-0ACE-4910-9037-AFDBC507D2A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d14d017b-ee60-4e58-bc6b-9194e7144e30"/>
    <ds:schemaRef ds:uri="http://purl.org/dc/elements/1.1/"/>
    <ds:schemaRef ds:uri="http://schemas.microsoft.com/office/2006/metadata/properties"/>
    <ds:schemaRef ds:uri="92b19b60-18ce-45f1-9d52-e4e4a7a8e3a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B751CD-D1D4-424B-9B0A-A79FC6E40B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74B038-AFBC-4867-BC8C-16E710B8E4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b19b60-18ce-45f1-9d52-e4e4a7a8e3ab"/>
    <ds:schemaRef ds:uri="d14d017b-ee60-4e58-bc6b-9194e7144e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1. NABÍDKOVÝ LIST</vt:lpstr>
      <vt:lpstr>2. CELKOVÁ VÝMĚRA PLOCH</vt:lpstr>
      <vt:lpstr>3. BĚŽNÝ ÚKLID (BÚ)</vt:lpstr>
      <vt:lpstr>4. NACENĚNÍ BÚ</vt:lpstr>
      <vt:lpstr>5. NEPRAVIDELNÝ ÚKLID</vt:lpstr>
      <vt:lpstr>6. HYGIENICKÉ PROSTŘEDKY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Marcela</dc:creator>
  <cp:keywords/>
  <dc:description/>
  <cp:lastModifiedBy>Karel Havlíček</cp:lastModifiedBy>
  <cp:revision/>
  <dcterms:created xsi:type="dcterms:W3CDTF">2021-05-05T17:03:54Z</dcterms:created>
  <dcterms:modified xsi:type="dcterms:W3CDTF">2021-06-08T16:38:51Z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0x010100801406C9EFE9714583EBC112D686A5C7</vt:lpwstr>
  </property>
</Properties>
</file>